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440" activeTab="0"/>
  </bookViews>
  <sheets>
    <sheet name="原始資料" sheetId="1" r:id="rId1"/>
    <sheet name="結果計算表單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<sst xmlns="http://schemas.openxmlformats.org/spreadsheetml/2006/main" count="68" uniqueCount="40">
  <si>
    <t>p-value</t>
  </si>
  <si>
    <t>項目</t>
  </si>
  <si>
    <t>Paired t-test</t>
  </si>
  <si>
    <t>註2: p-value &lt;0.05表示兩組有顯著差異</t>
  </si>
  <si>
    <t>註1: 至少需要10個樣本才可進行paired t-test</t>
  </si>
  <si>
    <t>HbA1c</t>
  </si>
  <si>
    <t>平均</t>
  </si>
  <si>
    <t>標準差</t>
  </si>
  <si>
    <t>Case ID</t>
  </si>
  <si>
    <t>競賽後A1C</t>
  </si>
  <si>
    <t>所有病患最後一次觀察點的A1C平均值</t>
  </si>
  <si>
    <t>自動計算</t>
  </si>
  <si>
    <t xml:space="preserve">所有病患最後一次觀察點的A1C達標率(A1C 小於或等於7.0%) </t>
  </si>
  <si>
    <t>&lt;=7%</t>
  </si>
  <si>
    <t>Baseline body weight(kg)</t>
  </si>
  <si>
    <t>△ body weight(kg)</t>
  </si>
  <si>
    <t>所有病患開始基礎胰島素治療與最後一次觀察點的體重變化(kg)</t>
  </si>
  <si>
    <r>
      <rPr>
        <sz val="12"/>
        <color indexed="8"/>
        <rFont val="新細明體"/>
        <family val="1"/>
      </rPr>
      <t>△</t>
    </r>
    <r>
      <rPr>
        <sz val="12"/>
        <color indexed="8"/>
        <rFont val="細明體-ExtB"/>
        <family val="1"/>
      </rPr>
      <t>HbA1c</t>
    </r>
  </si>
  <si>
    <t>HbA1c after 3 month(%)</t>
  </si>
  <si>
    <t>Body Weight after 3 months</t>
  </si>
  <si>
    <t>範例</t>
  </si>
  <si>
    <r>
      <rPr>
        <sz val="12"/>
        <color indexed="8"/>
        <rFont val="新細明體"/>
        <family val="1"/>
      </rPr>
      <t>糖尿病史</t>
    </r>
    <r>
      <rPr>
        <sz val="12"/>
        <color indexed="8"/>
        <rFont val="Arial Unicode MS"/>
        <family val="2"/>
      </rPr>
      <t xml:space="preserve">
(Year)</t>
    </r>
  </si>
  <si>
    <r>
      <t xml:space="preserve">採取的強化治療類型
</t>
    </r>
    <r>
      <rPr>
        <sz val="12"/>
        <color indexed="10"/>
        <rFont val="新細明體"/>
        <family val="1"/>
      </rPr>
      <t>(下拉式選單)</t>
    </r>
  </si>
  <si>
    <t>Fixed Ratio Combination</t>
  </si>
  <si>
    <t>Basal insulin+GLP-1</t>
  </si>
  <si>
    <t>Pre-Mixed Insulin</t>
  </si>
  <si>
    <t>計畫成果*</t>
  </si>
  <si>
    <t>*請檢附相關佐證資料</t>
  </si>
  <si>
    <t>轉換前後A1C改善幅度平均值</t>
  </si>
  <si>
    <t>FRC(Basal+GLP-1-RA)</t>
  </si>
  <si>
    <t>Basal insulin+short acting insulin</t>
  </si>
  <si>
    <t>FRC(Basal insulin+short acting insulin)</t>
  </si>
  <si>
    <t>Baseline OADs</t>
  </si>
  <si>
    <t>OADs after Switch</t>
  </si>
  <si>
    <t>簡化口服藥治療分數平均值</t>
  </si>
  <si>
    <t>簡化口服藥分數值</t>
  </si>
  <si>
    <t>Baseline OADs 種類</t>
  </si>
  <si>
    <t>OADs after switch 種類</t>
  </si>
  <si>
    <r>
      <rPr>
        <sz val="12"/>
        <color indexed="8"/>
        <rFont val="新細明體"/>
        <family val="1"/>
      </rPr>
      <t>口服藥後開始合併</t>
    </r>
    <r>
      <rPr>
        <b/>
        <sz val="12"/>
        <color indexed="8"/>
        <rFont val="新細明體"/>
        <family val="1"/>
      </rPr>
      <t>治療日期</t>
    </r>
    <r>
      <rPr>
        <sz val="12"/>
        <color indexed="8"/>
        <rFont val="Arial Unicode MS"/>
        <family val="2"/>
      </rPr>
      <t xml:space="preserve">
</t>
    </r>
    <r>
      <rPr>
        <sz val="12"/>
        <color indexed="10"/>
        <rFont val="新細明體"/>
        <family val="1"/>
      </rPr>
      <t>納入時需未接受過:任一種胰島素或腸泌素治療</t>
    </r>
  </si>
  <si>
    <r>
      <t xml:space="preserve">Baseline HbA1c (%)
</t>
    </r>
    <r>
      <rPr>
        <sz val="12"/>
        <color indexed="10"/>
        <rFont val="新細明體"/>
        <family val="1"/>
      </rPr>
      <t xml:space="preserve">需  </t>
    </r>
    <r>
      <rPr>
        <sz val="12"/>
        <color indexed="10"/>
        <rFont val="細明體-ExtB"/>
        <family val="1"/>
      </rPr>
      <t>HbA1c% &gt; 8%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</si>
</sst>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_-* #,##0.00000_-;\-* #,##0.00000_-;_-* &quot;-&quot;??_-;_-@_-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Arial Unicode MS"/>
      <family val="2"/>
    </font>
    <font>
      <sz val="12"/>
      <color indexed="8"/>
      <name val="細明體-ExtB"/>
      <family val="1"/>
    </font>
    <font>
      <sz val="12"/>
      <color indexed="10"/>
      <name val="新細明體"/>
      <family val="1"/>
    </font>
    <font>
      <sz val="12"/>
      <color indexed="10"/>
      <name val="細明體-ExtB"/>
      <family val="1"/>
    </font>
    <font>
      <sz val="9"/>
      <color indexed="8"/>
      <name val="Microsoft JhengHei UI"/>
      <family val="2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Arial Unicode MS"/>
      <family val="2"/>
    </font>
    <font>
      <sz val="12"/>
      <color theme="1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>
        <color theme="0" tint="-0.24993999302387238"/>
      </left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ck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ck">
        <color theme="0" tint="-0.24993999302387238"/>
      </top>
      <bottom style="thin">
        <color theme="0" tint="-0.24993999302387238"/>
      </bottom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39" fillId="33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38" applyNumberFormat="1" applyFont="1" applyBorder="1" applyAlignment="1">
      <alignment vertical="center"/>
    </xf>
    <xf numFmtId="176" fontId="0" fillId="0" borderId="10" xfId="38" applyNumberFormat="1" applyFont="1" applyFill="1" applyBorder="1" applyAlignment="1">
      <alignment vertical="center"/>
    </xf>
    <xf numFmtId="176" fontId="0" fillId="0" borderId="12" xfId="38" applyNumberFormat="1" applyFont="1" applyFill="1" applyBorder="1" applyAlignment="1">
      <alignment vertical="center"/>
    </xf>
    <xf numFmtId="176" fontId="0" fillId="0" borderId="13" xfId="38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0" xfId="38" applyNumberFormat="1" applyFont="1" applyFill="1" applyBorder="1" applyAlignment="1">
      <alignment vertical="center"/>
    </xf>
    <xf numFmtId="177" fontId="0" fillId="0" borderId="11" xfId="33" applyNumberFormat="1" applyFont="1" applyBorder="1" applyAlignment="1">
      <alignment vertical="center"/>
    </xf>
    <xf numFmtId="0" fontId="39" fillId="34" borderId="16" xfId="0" applyFont="1" applyFill="1" applyBorder="1" applyAlignment="1">
      <alignment vertical="center"/>
    </xf>
    <xf numFmtId="0" fontId="39" fillId="34" borderId="17" xfId="0" applyFont="1" applyFill="1" applyBorder="1" applyAlignment="1">
      <alignment horizontal="center" vertical="center"/>
    </xf>
    <xf numFmtId="0" fontId="39" fillId="2" borderId="18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vertical="center" wrapText="1"/>
    </xf>
    <xf numFmtId="0" fontId="39" fillId="34" borderId="19" xfId="0" applyFont="1" applyFill="1" applyBorder="1" applyAlignment="1">
      <alignment horizontal="center" vertical="center" wrapText="1"/>
    </xf>
    <xf numFmtId="0" fontId="39" fillId="34" borderId="16" xfId="0" applyFont="1" applyFill="1" applyBorder="1" applyAlignment="1">
      <alignment horizontal="center" vertical="center" wrapText="1"/>
    </xf>
    <xf numFmtId="0" fontId="39" fillId="2" borderId="18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9" fillId="4" borderId="20" xfId="0" applyFont="1" applyFill="1" applyBorder="1" applyAlignment="1">
      <alignment horizontal="center" vertical="center"/>
    </xf>
    <xf numFmtId="0" fontId="39" fillId="4" borderId="21" xfId="0" applyFont="1" applyFill="1" applyBorder="1" applyAlignment="1">
      <alignment horizontal="center" vertical="center"/>
    </xf>
    <xf numFmtId="14" fontId="39" fillId="4" borderId="22" xfId="0" applyNumberFormat="1" applyFont="1" applyFill="1" applyBorder="1" applyAlignment="1">
      <alignment horizontal="center" vertical="center"/>
    </xf>
    <xf numFmtId="176" fontId="39" fillId="4" borderId="20" xfId="38" applyNumberFormat="1" applyFont="1" applyFill="1" applyBorder="1" applyAlignment="1">
      <alignment horizontal="center" vertical="center"/>
    </xf>
    <xf numFmtId="176" fontId="39" fillId="4" borderId="21" xfId="38" applyNumberFormat="1" applyFont="1" applyFill="1" applyBorder="1" applyAlignment="1">
      <alignment horizontal="center" vertical="center"/>
    </xf>
    <xf numFmtId="176" fontId="39" fillId="4" borderId="23" xfId="38" applyNumberFormat="1" applyFont="1" applyFill="1" applyBorder="1" applyAlignment="1">
      <alignment horizontal="center" vertical="center"/>
    </xf>
    <xf numFmtId="0" fontId="39" fillId="4" borderId="20" xfId="38" applyNumberFormat="1" applyFont="1" applyFill="1" applyBorder="1" applyAlignment="1">
      <alignment horizontal="center" vertical="center"/>
    </xf>
    <xf numFmtId="0" fontId="39" fillId="4" borderId="21" xfId="38" applyNumberFormat="1" applyFont="1" applyFill="1" applyBorder="1" applyAlignment="1">
      <alignment horizontal="center" vertical="center"/>
    </xf>
    <xf numFmtId="43" fontId="39" fillId="4" borderId="23" xfId="33" applyFont="1" applyFill="1" applyBorder="1" applyAlignment="1">
      <alignment horizontal="center" vertical="center"/>
    </xf>
    <xf numFmtId="14" fontId="39" fillId="4" borderId="24" xfId="0" applyNumberFormat="1" applyFont="1" applyFill="1" applyBorder="1" applyAlignment="1">
      <alignment horizontal="center" vertical="center"/>
    </xf>
    <xf numFmtId="0" fontId="40" fillId="34" borderId="25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39" fillId="34" borderId="0" xfId="0" applyFont="1" applyFill="1" applyBorder="1" applyAlignment="1">
      <alignment horizontal="center" vertical="center"/>
    </xf>
    <xf numFmtId="0" fontId="39" fillId="4" borderId="0" xfId="38" applyNumberFormat="1" applyFont="1" applyFill="1" applyBorder="1" applyAlignment="1">
      <alignment horizontal="center" vertical="center"/>
    </xf>
    <xf numFmtId="2" fontId="0" fillId="0" borderId="0" xfId="38" applyNumberFormat="1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85" zoomScaleNormal="85" zoomScalePageLayoutView="0" workbookViewId="0" topLeftCell="A1">
      <selection activeCell="D2" sqref="D2"/>
    </sheetView>
  </sheetViews>
  <sheetFormatPr defaultColWidth="9.00390625" defaultRowHeight="15.75"/>
  <cols>
    <col min="2" max="3" width="10.75390625" style="8" customWidth="1"/>
    <col min="4" max="5" width="33.00390625" style="8" customWidth="1"/>
    <col min="6" max="10" width="30.75390625" style="8" customWidth="1"/>
    <col min="11" max="15" width="30.75390625" style="39" customWidth="1"/>
    <col min="16" max="16" width="17.75390625" style="0" bestFit="1" customWidth="1"/>
    <col min="17" max="20" width="9.00390625" style="0" hidden="1" customWidth="1"/>
  </cols>
  <sheetData>
    <row r="1" spans="2:8" ht="18" thickBot="1">
      <c r="B1" s="44"/>
      <c r="C1" s="44"/>
      <c r="D1" s="44"/>
      <c r="E1" s="44"/>
      <c r="F1" s="45"/>
      <c r="G1" s="45"/>
      <c r="H1" s="45"/>
    </row>
    <row r="2" spans="2:17" ht="49.5" customHeight="1" thickTop="1">
      <c r="B2" s="19" t="s">
        <v>8</v>
      </c>
      <c r="C2" s="22" t="s">
        <v>21</v>
      </c>
      <c r="D2" s="23" t="s">
        <v>38</v>
      </c>
      <c r="E2" s="38" t="s">
        <v>22</v>
      </c>
      <c r="F2" s="24" t="s">
        <v>39</v>
      </c>
      <c r="G2" s="20" t="s">
        <v>18</v>
      </c>
      <c r="H2" s="25" t="s">
        <v>17</v>
      </c>
      <c r="I2" s="26" t="s">
        <v>14</v>
      </c>
      <c r="J2" s="20" t="s">
        <v>19</v>
      </c>
      <c r="K2" s="21" t="s">
        <v>15</v>
      </c>
      <c r="L2" s="20" t="s">
        <v>32</v>
      </c>
      <c r="M2" s="20" t="s">
        <v>36</v>
      </c>
      <c r="N2" s="20" t="s">
        <v>33</v>
      </c>
      <c r="O2" s="41" t="s">
        <v>37</v>
      </c>
      <c r="P2" s="41" t="s">
        <v>35</v>
      </c>
      <c r="Q2" s="7" t="s">
        <v>13</v>
      </c>
    </row>
    <row r="3" spans="1:18" ht="38.25" customHeight="1">
      <c r="A3" s="27" t="s">
        <v>20</v>
      </c>
      <c r="B3" s="28">
        <v>1</v>
      </c>
      <c r="C3" s="29">
        <v>5</v>
      </c>
      <c r="D3" s="30">
        <v>44499</v>
      </c>
      <c r="E3" s="37" t="s">
        <v>23</v>
      </c>
      <c r="F3" s="31">
        <v>0.1</v>
      </c>
      <c r="G3" s="32">
        <v>0.099</v>
      </c>
      <c r="H3" s="33">
        <f>IF(OR(F3="",G3=""),"",G3-F3)</f>
        <v>-0.0010000000000000009</v>
      </c>
      <c r="I3" s="34">
        <v>80</v>
      </c>
      <c r="J3" s="35">
        <v>70</v>
      </c>
      <c r="K3" s="36">
        <f>IF(OR(I3="",J3=""),"",J3-I3)</f>
        <v>-10</v>
      </c>
      <c r="L3" s="35"/>
      <c r="M3" s="35">
        <v>4</v>
      </c>
      <c r="N3" s="35"/>
      <c r="O3" s="42">
        <v>2</v>
      </c>
      <c r="P3">
        <f>M3-O3</f>
        <v>2</v>
      </c>
      <c r="Q3" s="10" t="b">
        <f>IF(G3&lt;&gt;"",IF(G3-0.07&lt;=0,TRUE,FALSE),"")</f>
        <v>0</v>
      </c>
      <c r="R3" t="s">
        <v>29</v>
      </c>
    </row>
    <row r="4" spans="1:18" ht="38.25" customHeight="1">
      <c r="A4" s="27" t="s">
        <v>20</v>
      </c>
      <c r="B4" s="28">
        <v>2</v>
      </c>
      <c r="C4" s="29">
        <v>13</v>
      </c>
      <c r="D4" s="30">
        <v>44503</v>
      </c>
      <c r="E4" s="37" t="s">
        <v>23</v>
      </c>
      <c r="F4" s="31">
        <v>0.09</v>
      </c>
      <c r="G4" s="32">
        <v>0.08</v>
      </c>
      <c r="H4" s="33">
        <f>IF(OR(F4="",G4=""),"",G4-F4)</f>
        <v>-0.009999999999999995</v>
      </c>
      <c r="I4" s="34">
        <v>79</v>
      </c>
      <c r="J4" s="35">
        <v>75</v>
      </c>
      <c r="K4" s="36">
        <f aca="true" t="shared" si="0" ref="K4:K17">IF(OR(I4="",J4=""),"",J4-I4)</f>
        <v>-4</v>
      </c>
      <c r="L4" s="35"/>
      <c r="M4" s="35"/>
      <c r="N4" s="35"/>
      <c r="O4" s="42"/>
      <c r="Q4" s="10" t="b">
        <f aca="true" t="shared" si="1" ref="Q4:Q17">IF(G4&lt;&gt;"",IF(G4-0.07&lt;=0,TRUE,FALSE),"")</f>
        <v>0</v>
      </c>
      <c r="R4" t="s">
        <v>24</v>
      </c>
    </row>
    <row r="5" spans="2:18" ht="38.25" customHeight="1">
      <c r="B5" s="28"/>
      <c r="C5" s="29"/>
      <c r="D5" s="30"/>
      <c r="E5" s="37" t="s">
        <v>23</v>
      </c>
      <c r="F5" s="31"/>
      <c r="G5" s="32"/>
      <c r="H5" s="33">
        <f aca="true" t="shared" si="2" ref="H5:H17">IF(OR(F5="",G5=""),"",G5-F5)</f>
      </c>
      <c r="I5" s="34"/>
      <c r="J5" s="35"/>
      <c r="K5" s="36">
        <f t="shared" si="0"/>
      </c>
      <c r="L5" s="35"/>
      <c r="M5" s="35"/>
      <c r="N5" s="35"/>
      <c r="O5" s="42"/>
      <c r="Q5" s="10">
        <f t="shared" si="1"/>
      </c>
      <c r="R5" t="s">
        <v>25</v>
      </c>
    </row>
    <row r="6" spans="2:18" ht="38.25" customHeight="1">
      <c r="B6" s="28"/>
      <c r="C6" s="29"/>
      <c r="D6" s="30"/>
      <c r="E6" s="37" t="s">
        <v>23</v>
      </c>
      <c r="F6" s="31"/>
      <c r="G6" s="32"/>
      <c r="H6" s="33">
        <f t="shared" si="2"/>
      </c>
      <c r="I6" s="34"/>
      <c r="J6" s="35"/>
      <c r="K6" s="36">
        <f t="shared" si="0"/>
      </c>
      <c r="L6" s="35"/>
      <c r="M6" s="35"/>
      <c r="N6" s="35"/>
      <c r="O6" s="42"/>
      <c r="Q6" s="10">
        <f t="shared" si="1"/>
      </c>
      <c r="R6" t="s">
        <v>30</v>
      </c>
    </row>
    <row r="7" spans="2:18" ht="38.25" customHeight="1">
      <c r="B7" s="28"/>
      <c r="C7" s="29"/>
      <c r="D7" s="30"/>
      <c r="E7" s="37" t="s">
        <v>23</v>
      </c>
      <c r="F7" s="31"/>
      <c r="G7" s="32"/>
      <c r="H7" s="33">
        <f t="shared" si="2"/>
      </c>
      <c r="I7" s="34"/>
      <c r="J7" s="35"/>
      <c r="K7" s="36">
        <f t="shared" si="0"/>
      </c>
      <c r="L7" s="35"/>
      <c r="M7" s="35"/>
      <c r="N7" s="35"/>
      <c r="O7" s="42"/>
      <c r="Q7" s="10">
        <f t="shared" si="1"/>
      </c>
      <c r="R7" t="s">
        <v>31</v>
      </c>
    </row>
    <row r="8" spans="2:17" ht="38.25" customHeight="1">
      <c r="B8" s="28"/>
      <c r="C8" s="29"/>
      <c r="D8" s="30"/>
      <c r="E8" s="37" t="s">
        <v>23</v>
      </c>
      <c r="F8" s="31"/>
      <c r="G8" s="32"/>
      <c r="H8" s="33">
        <f t="shared" si="2"/>
      </c>
      <c r="I8" s="34"/>
      <c r="J8" s="35"/>
      <c r="K8" s="36">
        <f t="shared" si="0"/>
      </c>
      <c r="L8" s="35"/>
      <c r="M8" s="35"/>
      <c r="N8" s="35"/>
      <c r="O8" s="42"/>
      <c r="Q8" s="10">
        <f t="shared" si="1"/>
      </c>
    </row>
    <row r="9" spans="2:17" ht="38.25" customHeight="1">
      <c r="B9" s="28"/>
      <c r="C9" s="29"/>
      <c r="D9" s="30"/>
      <c r="E9" s="37" t="s">
        <v>23</v>
      </c>
      <c r="F9" s="31"/>
      <c r="G9" s="32"/>
      <c r="H9" s="33">
        <f t="shared" si="2"/>
      </c>
      <c r="I9" s="34"/>
      <c r="J9" s="35"/>
      <c r="K9" s="36">
        <f t="shared" si="0"/>
      </c>
      <c r="L9" s="35"/>
      <c r="M9" s="35"/>
      <c r="N9" s="35"/>
      <c r="O9" s="42"/>
      <c r="Q9" s="10">
        <f t="shared" si="1"/>
      </c>
    </row>
    <row r="10" spans="2:17" ht="38.25" customHeight="1">
      <c r="B10" s="28"/>
      <c r="C10" s="29"/>
      <c r="D10" s="30"/>
      <c r="E10" s="37" t="s">
        <v>23</v>
      </c>
      <c r="F10" s="31"/>
      <c r="G10" s="32"/>
      <c r="H10" s="33">
        <f t="shared" si="2"/>
      </c>
      <c r="I10" s="34"/>
      <c r="J10" s="35"/>
      <c r="K10" s="36">
        <f t="shared" si="0"/>
      </c>
      <c r="L10" s="35"/>
      <c r="M10" s="35"/>
      <c r="N10" s="35"/>
      <c r="O10" s="42"/>
      <c r="Q10" s="10">
        <f t="shared" si="1"/>
      </c>
    </row>
    <row r="11" spans="2:17" ht="38.25" customHeight="1">
      <c r="B11" s="28"/>
      <c r="C11" s="29"/>
      <c r="D11" s="30"/>
      <c r="E11" s="37" t="s">
        <v>23</v>
      </c>
      <c r="F11" s="31"/>
      <c r="G11" s="32"/>
      <c r="H11" s="33">
        <f t="shared" si="2"/>
      </c>
      <c r="I11" s="34"/>
      <c r="J11" s="35"/>
      <c r="K11" s="36">
        <f t="shared" si="0"/>
      </c>
      <c r="L11" s="35"/>
      <c r="M11" s="35"/>
      <c r="N11" s="35"/>
      <c r="O11" s="42"/>
      <c r="Q11" s="10">
        <f t="shared" si="1"/>
      </c>
    </row>
    <row r="12" spans="2:17" ht="38.25" customHeight="1">
      <c r="B12" s="28"/>
      <c r="C12" s="29"/>
      <c r="D12" s="30"/>
      <c r="E12" s="37" t="s">
        <v>23</v>
      </c>
      <c r="F12" s="31"/>
      <c r="G12" s="32"/>
      <c r="H12" s="33">
        <f t="shared" si="2"/>
      </c>
      <c r="I12" s="34"/>
      <c r="J12" s="35"/>
      <c r="K12" s="36">
        <f t="shared" si="0"/>
      </c>
      <c r="L12" s="35"/>
      <c r="M12" s="35"/>
      <c r="N12" s="35"/>
      <c r="O12" s="42"/>
      <c r="Q12" s="10">
        <f t="shared" si="1"/>
      </c>
    </row>
    <row r="13" spans="2:17" ht="38.25" customHeight="1">
      <c r="B13" s="28"/>
      <c r="C13" s="29"/>
      <c r="D13" s="30"/>
      <c r="E13" s="37" t="s">
        <v>23</v>
      </c>
      <c r="F13" s="31"/>
      <c r="G13" s="32"/>
      <c r="H13" s="33">
        <f t="shared" si="2"/>
      </c>
      <c r="I13" s="34"/>
      <c r="J13" s="35"/>
      <c r="K13" s="36">
        <f t="shared" si="0"/>
      </c>
      <c r="L13" s="35"/>
      <c r="M13" s="35"/>
      <c r="N13" s="35"/>
      <c r="O13" s="42"/>
      <c r="Q13" s="10">
        <f t="shared" si="1"/>
      </c>
    </row>
    <row r="14" spans="2:17" ht="38.25" customHeight="1">
      <c r="B14" s="28"/>
      <c r="C14" s="29"/>
      <c r="D14" s="30"/>
      <c r="E14" s="37" t="s">
        <v>23</v>
      </c>
      <c r="F14" s="31"/>
      <c r="G14" s="32"/>
      <c r="H14" s="33">
        <f t="shared" si="2"/>
      </c>
      <c r="I14" s="34"/>
      <c r="J14" s="35"/>
      <c r="K14" s="36">
        <f t="shared" si="0"/>
      </c>
      <c r="L14" s="35"/>
      <c r="M14" s="35"/>
      <c r="N14" s="35"/>
      <c r="O14" s="42"/>
      <c r="Q14" s="10">
        <f t="shared" si="1"/>
      </c>
    </row>
    <row r="15" spans="2:17" ht="38.25" customHeight="1">
      <c r="B15" s="28"/>
      <c r="C15" s="29"/>
      <c r="D15" s="30"/>
      <c r="E15" s="37" t="s">
        <v>23</v>
      </c>
      <c r="F15" s="31"/>
      <c r="G15" s="32"/>
      <c r="H15" s="33">
        <f t="shared" si="2"/>
      </c>
      <c r="I15" s="34"/>
      <c r="J15" s="35"/>
      <c r="K15" s="36">
        <f t="shared" si="0"/>
      </c>
      <c r="L15" s="35"/>
      <c r="M15" s="35"/>
      <c r="N15" s="35"/>
      <c r="O15" s="42"/>
      <c r="Q15" s="10">
        <f t="shared" si="1"/>
      </c>
    </row>
    <row r="16" spans="2:17" ht="38.25" customHeight="1">
      <c r="B16" s="28"/>
      <c r="C16" s="29"/>
      <c r="D16" s="30"/>
      <c r="E16" s="37" t="s">
        <v>23</v>
      </c>
      <c r="F16" s="31"/>
      <c r="G16" s="32"/>
      <c r="H16" s="33">
        <f t="shared" si="2"/>
      </c>
      <c r="I16" s="34"/>
      <c r="J16" s="35"/>
      <c r="K16" s="36">
        <f t="shared" si="0"/>
      </c>
      <c r="L16" s="35"/>
      <c r="M16" s="35"/>
      <c r="N16" s="35"/>
      <c r="O16" s="42"/>
      <c r="Q16" s="10">
        <f t="shared" si="1"/>
      </c>
    </row>
    <row r="17" spans="2:17" ht="38.25" customHeight="1">
      <c r="B17" s="28"/>
      <c r="C17" s="29"/>
      <c r="D17" s="30"/>
      <c r="E17" s="37" t="s">
        <v>23</v>
      </c>
      <c r="F17" s="31"/>
      <c r="G17" s="32"/>
      <c r="H17" s="33">
        <f t="shared" si="2"/>
      </c>
      <c r="I17" s="34"/>
      <c r="J17" s="35"/>
      <c r="K17" s="36">
        <f t="shared" si="0"/>
      </c>
      <c r="L17" s="35"/>
      <c r="M17" s="35"/>
      <c r="N17" s="35"/>
      <c r="O17" s="42"/>
      <c r="Q17" s="10">
        <f t="shared" si="1"/>
      </c>
    </row>
    <row r="18" spans="2:15" ht="38.25" customHeight="1">
      <c r="B18" s="28"/>
      <c r="C18" s="29"/>
      <c r="D18" s="30"/>
      <c r="E18" s="37" t="s">
        <v>23</v>
      </c>
      <c r="F18" s="31"/>
      <c r="G18" s="32"/>
      <c r="H18" s="33">
        <f aca="true" t="shared" si="3" ref="H18:H30">IF(OR(F18="",G18=""),"",G18-F18)</f>
      </c>
      <c r="I18" s="34"/>
      <c r="J18" s="35"/>
      <c r="K18" s="36">
        <f aca="true" t="shared" si="4" ref="K18:K30">IF(OR(I18="",J18=""),"",J18-I18)</f>
      </c>
      <c r="L18" s="35"/>
      <c r="M18" s="35"/>
      <c r="N18" s="35"/>
      <c r="O18" s="42"/>
    </row>
    <row r="19" spans="2:15" ht="38.25" customHeight="1">
      <c r="B19" s="28"/>
      <c r="C19" s="29"/>
      <c r="D19" s="30"/>
      <c r="E19" s="37" t="s">
        <v>23</v>
      </c>
      <c r="F19" s="31"/>
      <c r="G19" s="32"/>
      <c r="H19" s="33">
        <f t="shared" si="3"/>
      </c>
      <c r="I19" s="34"/>
      <c r="J19" s="35"/>
      <c r="K19" s="36">
        <f t="shared" si="4"/>
      </c>
      <c r="L19" s="35"/>
      <c r="M19" s="35"/>
      <c r="N19" s="35"/>
      <c r="O19" s="42"/>
    </row>
    <row r="20" spans="2:15" ht="38.25" customHeight="1">
      <c r="B20" s="28"/>
      <c r="C20" s="29"/>
      <c r="D20" s="30"/>
      <c r="E20" s="37" t="s">
        <v>23</v>
      </c>
      <c r="F20" s="31"/>
      <c r="G20" s="32"/>
      <c r="H20" s="33">
        <f t="shared" si="3"/>
      </c>
      <c r="I20" s="34"/>
      <c r="J20" s="35"/>
      <c r="K20" s="36">
        <f t="shared" si="4"/>
      </c>
      <c r="L20" s="35"/>
      <c r="M20" s="35"/>
      <c r="N20" s="35"/>
      <c r="O20" s="42"/>
    </row>
    <row r="21" spans="2:15" ht="38.25" customHeight="1">
      <c r="B21" s="28"/>
      <c r="C21" s="29"/>
      <c r="D21" s="30"/>
      <c r="E21" s="37" t="s">
        <v>23</v>
      </c>
      <c r="F21" s="31"/>
      <c r="G21" s="32"/>
      <c r="H21" s="33">
        <f t="shared" si="3"/>
      </c>
      <c r="I21" s="34"/>
      <c r="J21" s="35"/>
      <c r="K21" s="36">
        <f t="shared" si="4"/>
      </c>
      <c r="L21" s="35"/>
      <c r="M21" s="35"/>
      <c r="N21" s="35"/>
      <c r="O21" s="42"/>
    </row>
    <row r="22" spans="2:15" ht="38.25" customHeight="1">
      <c r="B22" s="28"/>
      <c r="C22" s="29"/>
      <c r="D22" s="30"/>
      <c r="E22" s="37" t="s">
        <v>23</v>
      </c>
      <c r="F22" s="31"/>
      <c r="G22" s="32"/>
      <c r="H22" s="33">
        <f t="shared" si="3"/>
      </c>
      <c r="I22" s="34"/>
      <c r="J22" s="35"/>
      <c r="K22" s="36">
        <f t="shared" si="4"/>
      </c>
      <c r="L22" s="35"/>
      <c r="M22" s="35"/>
      <c r="N22" s="35"/>
      <c r="O22" s="42"/>
    </row>
    <row r="23" spans="2:15" ht="38.25" customHeight="1">
      <c r="B23" s="28"/>
      <c r="C23" s="29"/>
      <c r="D23" s="30"/>
      <c r="E23" s="37" t="s">
        <v>23</v>
      </c>
      <c r="F23" s="31"/>
      <c r="G23" s="32"/>
      <c r="H23" s="33">
        <f t="shared" si="3"/>
      </c>
      <c r="I23" s="34"/>
      <c r="J23" s="35"/>
      <c r="K23" s="36">
        <f t="shared" si="4"/>
      </c>
      <c r="L23" s="35"/>
      <c r="M23" s="35"/>
      <c r="N23" s="35"/>
      <c r="O23" s="42"/>
    </row>
    <row r="24" spans="2:15" ht="38.25" customHeight="1">
      <c r="B24" s="28"/>
      <c r="C24" s="29"/>
      <c r="D24" s="30"/>
      <c r="E24" s="37" t="s">
        <v>23</v>
      </c>
      <c r="F24" s="31"/>
      <c r="G24" s="32"/>
      <c r="H24" s="33">
        <f t="shared" si="3"/>
      </c>
      <c r="I24" s="34"/>
      <c r="J24" s="35"/>
      <c r="K24" s="36">
        <f t="shared" si="4"/>
      </c>
      <c r="L24" s="35"/>
      <c r="M24" s="35"/>
      <c r="N24" s="35"/>
      <c r="O24" s="42"/>
    </row>
    <row r="25" spans="2:15" ht="38.25" customHeight="1">
      <c r="B25" s="28"/>
      <c r="C25" s="29"/>
      <c r="D25" s="30"/>
      <c r="E25" s="37" t="s">
        <v>23</v>
      </c>
      <c r="F25" s="31"/>
      <c r="G25" s="32"/>
      <c r="H25" s="33">
        <f t="shared" si="3"/>
      </c>
      <c r="I25" s="34"/>
      <c r="J25" s="35"/>
      <c r="K25" s="36">
        <f t="shared" si="4"/>
      </c>
      <c r="L25" s="35"/>
      <c r="M25" s="35"/>
      <c r="N25" s="35"/>
      <c r="O25" s="42"/>
    </row>
    <row r="26" spans="2:15" ht="38.25" customHeight="1">
      <c r="B26" s="28"/>
      <c r="C26" s="29"/>
      <c r="D26" s="30"/>
      <c r="E26" s="37" t="s">
        <v>23</v>
      </c>
      <c r="F26" s="31"/>
      <c r="G26" s="32"/>
      <c r="H26" s="33">
        <f t="shared" si="3"/>
      </c>
      <c r="I26" s="34"/>
      <c r="J26" s="35"/>
      <c r="K26" s="36">
        <f t="shared" si="4"/>
      </c>
      <c r="L26" s="35"/>
      <c r="M26" s="35"/>
      <c r="N26" s="35"/>
      <c r="O26" s="42"/>
    </row>
    <row r="27" spans="2:15" ht="38.25" customHeight="1">
      <c r="B27" s="28"/>
      <c r="C27" s="29"/>
      <c r="D27" s="30"/>
      <c r="E27" s="37" t="s">
        <v>23</v>
      </c>
      <c r="F27" s="31"/>
      <c r="G27" s="32"/>
      <c r="H27" s="33">
        <f t="shared" si="3"/>
      </c>
      <c r="I27" s="34"/>
      <c r="J27" s="35"/>
      <c r="K27" s="36">
        <f t="shared" si="4"/>
      </c>
      <c r="L27" s="35"/>
      <c r="M27" s="35"/>
      <c r="N27" s="35"/>
      <c r="O27" s="42"/>
    </row>
    <row r="28" spans="2:15" ht="38.25" customHeight="1">
      <c r="B28" s="28"/>
      <c r="C28" s="29"/>
      <c r="D28" s="30"/>
      <c r="E28" s="37" t="s">
        <v>23</v>
      </c>
      <c r="F28" s="31"/>
      <c r="G28" s="32"/>
      <c r="H28" s="33">
        <f t="shared" si="3"/>
      </c>
      <c r="I28" s="34"/>
      <c r="J28" s="35"/>
      <c r="K28" s="36">
        <f t="shared" si="4"/>
      </c>
      <c r="L28" s="35"/>
      <c r="M28" s="35"/>
      <c r="N28" s="35"/>
      <c r="O28" s="42"/>
    </row>
    <row r="29" spans="2:15" ht="38.25" customHeight="1">
      <c r="B29" s="28"/>
      <c r="C29" s="29"/>
      <c r="D29" s="30"/>
      <c r="E29" s="37" t="s">
        <v>23</v>
      </c>
      <c r="F29" s="31"/>
      <c r="G29" s="32"/>
      <c r="H29" s="33">
        <f t="shared" si="3"/>
      </c>
      <c r="I29" s="34"/>
      <c r="J29" s="35"/>
      <c r="K29" s="36">
        <f t="shared" si="4"/>
      </c>
      <c r="L29" s="35"/>
      <c r="M29" s="35"/>
      <c r="N29" s="35"/>
      <c r="O29" s="42"/>
    </row>
    <row r="30" spans="2:15" ht="38.25" customHeight="1">
      <c r="B30" s="28"/>
      <c r="C30" s="29"/>
      <c r="D30" s="30"/>
      <c r="E30" s="37" t="s">
        <v>23</v>
      </c>
      <c r="F30" s="31"/>
      <c r="G30" s="32"/>
      <c r="H30" s="33">
        <f t="shared" si="3"/>
      </c>
      <c r="I30" s="34"/>
      <c r="J30" s="35"/>
      <c r="K30" s="36">
        <f t="shared" si="4"/>
      </c>
      <c r="L30" s="35"/>
      <c r="M30" s="35"/>
      <c r="N30" s="35"/>
      <c r="O30" s="42"/>
    </row>
  </sheetData>
  <sheetProtection/>
  <mergeCells count="1">
    <mergeCell ref="B1:H1"/>
  </mergeCells>
  <dataValidations count="1">
    <dataValidation type="list" allowBlank="1" showInputMessage="1" showErrorMessage="1" sqref="E3:E30">
      <formula1>$R$3:$R$7</formula1>
    </dataValidation>
  </dataValidation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6" sqref="B6"/>
    </sheetView>
  </sheetViews>
  <sheetFormatPr defaultColWidth="9.00390625" defaultRowHeight="15.75"/>
  <cols>
    <col min="1" max="1" width="59.375" style="0" customWidth="1"/>
    <col min="2" max="2" width="9.625" style="0" customWidth="1"/>
    <col min="3" max="3" width="9.375" style="0" customWidth="1"/>
    <col min="4" max="4" width="11.00390625" style="0" customWidth="1"/>
  </cols>
  <sheetData>
    <row r="1" spans="1:2" ht="16.5">
      <c r="A1" s="2" t="s">
        <v>26</v>
      </c>
      <c r="B1" s="2" t="s">
        <v>11</v>
      </c>
    </row>
    <row r="2" spans="1:2" ht="16.5">
      <c r="A2" s="2" t="s">
        <v>10</v>
      </c>
      <c r="B2" s="12">
        <f>_xlfn.IFERROR(AVERAGE('原始資料'!G3:G17),"")</f>
        <v>0.0895</v>
      </c>
    </row>
    <row r="3" spans="1:3" ht="16.5">
      <c r="A3" s="2" t="s">
        <v>28</v>
      </c>
      <c r="B3" s="17">
        <f>_xlfn.IFERROR(AVERAGE('原始資料'!G3:G17),"")</f>
        <v>0.0895</v>
      </c>
      <c r="C3" s="9"/>
    </row>
    <row r="4" spans="1:2" ht="16.5">
      <c r="A4" s="2" t="s">
        <v>12</v>
      </c>
      <c r="B4" s="11">
        <f>_xlfn.IFERROR(COUNTIF('原始資料'!Q3:Q17,TRUE)/(15-COUNTBLANK('原始資料'!G3:G17)),"")</f>
        <v>0</v>
      </c>
    </row>
    <row r="5" spans="1:2" ht="16.5">
      <c r="A5" s="2" t="s">
        <v>16</v>
      </c>
      <c r="B5" s="17">
        <f>_xlfn.IFERROR(AVERAGE('原始資料'!K3:K17),"")</f>
        <v>-7</v>
      </c>
    </row>
    <row r="6" spans="1:2" ht="16.5">
      <c r="A6" s="2" t="s">
        <v>34</v>
      </c>
      <c r="B6" s="43">
        <f>AVERAGE('原始資料'!P3:P30)</f>
        <v>2</v>
      </c>
    </row>
    <row r="7" ht="16.5">
      <c r="A7" s="40" t="s">
        <v>27</v>
      </c>
    </row>
    <row r="8" ht="16.5">
      <c r="A8" s="1" t="s">
        <v>2</v>
      </c>
    </row>
    <row r="9" spans="1:4" ht="16.5">
      <c r="A9" s="4"/>
      <c r="B9" s="46" t="s">
        <v>9</v>
      </c>
      <c r="C9" s="47"/>
      <c r="D9" s="2"/>
    </row>
    <row r="10" spans="1:4" ht="16.5">
      <c r="A10" s="5" t="s">
        <v>1</v>
      </c>
      <c r="B10" s="15" t="s">
        <v>6</v>
      </c>
      <c r="C10" s="16" t="s">
        <v>7</v>
      </c>
      <c r="D10" s="3" t="s">
        <v>0</v>
      </c>
    </row>
    <row r="11" spans="1:4" ht="16.5">
      <c r="A11" s="6" t="s">
        <v>5</v>
      </c>
      <c r="B11" s="13">
        <f>_xlfn.IFERROR(AVERAGE('原始資料'!G3:G17),"")</f>
        <v>0.0895</v>
      </c>
      <c r="C11" s="14">
        <f>_xlfn.IFERROR(STDEV('原始資料'!G3:G17),"")</f>
        <v>0.013435028842544407</v>
      </c>
      <c r="D11" s="18">
        <f>TTEST('原始資料'!F3:F17,'原始資料'!G3:G17,2,1)</f>
        <v>0.4365489651388924</v>
      </c>
    </row>
    <row r="12" ht="16.5">
      <c r="A12" t="s">
        <v>4</v>
      </c>
    </row>
    <row r="13" ht="16.5">
      <c r="A13" t="s">
        <v>3</v>
      </c>
    </row>
  </sheetData>
  <sheetProtection/>
  <mergeCells count="1">
    <mergeCell ref="B9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2017-01-25T07:12:56Z</dcterms:created>
  <dcterms:modified xsi:type="dcterms:W3CDTF">2021-12-01T04:24:23Z</dcterms:modified>
  <cp:category/>
  <cp:version/>
  <cp:contentType/>
  <cp:contentStatus/>
</cp:coreProperties>
</file>